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 Plan de Mejoramien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jmzambrano</author>
    <author>laquijano</author>
  </authors>
  <commentList>
    <comment ref="T12" authorId="0">
      <text>
        <r>
          <rPr>
            <b/>
            <sz val="8"/>
            <rFont val="Tahoma"/>
            <family val="2"/>
          </rPr>
          <t>Fecha (dia-mes-año) de subscripción del plan de Mejoramiento.</t>
        </r>
      </text>
    </comment>
    <comment ref="B14" authorId="1">
      <text>
        <r>
          <rPr>
            <b/>
            <sz val="8"/>
            <rFont val="Tahoma"/>
            <family val="2"/>
          </rPr>
          <t>Numero de orden del hallazgo en el informe ( cuando una accion correctiva agrupa varios hallazgos pueden relacionarse en las celdas los numeros correspondientes )  relacionarse)</t>
        </r>
        <r>
          <rPr>
            <sz val="8"/>
            <rFont val="Tahoma"/>
            <family val="2"/>
          </rPr>
          <t xml:space="preserve">
</t>
        </r>
      </text>
    </comment>
    <comment ref="C14" authorId="1">
      <text>
        <r>
          <rPr>
            <b/>
            <sz val="8"/>
            <rFont val="Tahoma"/>
            <family val="2"/>
          </rPr>
          <t xml:space="preserve">Corresponde a la clasificación esteblecida por la CGR según la naturaleza del hallazgo y su origen en las diferentes áreas de la administración </t>
        </r>
        <r>
          <rPr>
            <sz val="8"/>
            <rFont val="Tahoma"/>
            <family val="2"/>
          </rPr>
          <t xml:space="preserve">
</t>
        </r>
      </text>
    </comment>
    <comment ref="G14" authorId="1">
      <text>
        <r>
          <rPr>
            <b/>
            <sz val="8"/>
            <rFont val="Tahoma"/>
            <family val="2"/>
          </rPr>
          <t>Es la accón (correctiva y/o preventiva) que adopta la entidad para subsanar o corregir la causa que genera el  hallazgo</t>
        </r>
        <r>
          <rPr>
            <sz val="8"/>
            <rFont val="Tahoma"/>
            <family val="2"/>
          </rPr>
          <t xml:space="preserve">
</t>
        </r>
      </text>
    </comment>
    <comment ref="H14" authorId="1">
      <text>
        <r>
          <rPr>
            <b/>
            <sz val="8"/>
            <rFont val="Tahoma"/>
            <family val="2"/>
          </rPr>
          <t xml:space="preserve">Propósito que tiene el cumplir con la acción emprendida para corregir o prevenir las situaciones que se derivan de los hallazgos </t>
        </r>
        <r>
          <rPr>
            <sz val="8"/>
            <rFont val="Tahoma"/>
            <family val="2"/>
          </rPr>
          <t xml:space="preserve">
</t>
        </r>
      </text>
    </comment>
    <comment ref="I14" authorId="1">
      <text>
        <r>
          <rPr>
            <b/>
            <sz val="8"/>
            <rFont val="Tahoma"/>
            <family val="2"/>
          </rPr>
          <t>Pasos cuantificables que permitan medir el avance y cumplimiento de la acción de mejoramiento.
Sepueden incluir tantas filas como metas sean necesarios.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Nombre de la unidad de medida que se  utiliza para medir el grado de avance de la meta (unidades o porcentaje) y definición
 de la actividad a realizar   
</t>
        </r>
      </text>
    </comment>
    <comment ref="K14" authorId="1">
      <text>
        <r>
          <rPr>
            <b/>
            <sz val="8"/>
            <rFont val="Tahoma"/>
            <family val="2"/>
          </rPr>
          <t xml:space="preserve">Volumen o tamaño de la meta, establecido en unidades o porcentajes. 
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Fecha programada para la iniciación de cada meta </t>
        </r>
        <r>
          <rPr>
            <sz val="8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8"/>
            <rFont val="Tahoma"/>
            <family val="2"/>
          </rPr>
          <t xml:space="preserve">Fecha programada para la terminación de cada meta </t>
        </r>
      </text>
    </comment>
    <comment ref="N14" authorId="1">
      <text>
        <r>
          <rPr>
            <b/>
            <sz val="8"/>
            <rFont val="Tahoma"/>
            <family val="2"/>
          </rPr>
          <t xml:space="preserve">La hoja calcula automáticamente el plazo de duración de la acción de mejoramiento teniendo en cuenta las fechas de incio y terminación de la meta.
</t>
        </r>
      </text>
    </comment>
    <comment ref="O14" authorId="1">
      <text>
        <r>
          <rPr>
            <b/>
            <sz val="8"/>
            <rFont val="Tahoma"/>
            <family val="2"/>
          </rPr>
          <t xml:space="preserve">Se consigna el numero de unidades ejecutadas por cada una de las metas 
</t>
        </r>
      </text>
    </comment>
    <comment ref="P14" authorId="1">
      <text>
        <r>
          <rPr>
            <sz val="8"/>
            <rFont val="Tahoma"/>
            <family val="2"/>
          </rPr>
          <t>Calcula el avance porcentual de la meta  dividiendo la ejecución informada en la columna N sobre la columna J</t>
        </r>
        <r>
          <rPr>
            <sz val="8"/>
            <rFont val="Tahoma"/>
            <family val="2"/>
          </rPr>
          <t xml:space="preserve">
</t>
        </r>
      </text>
    </comment>
    <comment ref="T13" authorId="0">
      <text>
        <r>
          <rPr>
            <b/>
            <sz val="8"/>
            <rFont val="Tahoma"/>
            <family val="2"/>
          </rPr>
          <t>Fecha (dia-mes-año) de evaluación 
del plan de mejoramiento.</t>
        </r>
      </text>
    </comment>
  </commentList>
</comments>
</file>

<file path=xl/sharedStrings.xml><?xml version="1.0" encoding="utf-8"?>
<sst xmlns="http://schemas.openxmlformats.org/spreadsheetml/2006/main" count="66" uniqueCount="66">
  <si>
    <t>Código hallazgo</t>
  </si>
  <si>
    <t>Objetivo</t>
  </si>
  <si>
    <t>Fecha iniciación Metas</t>
  </si>
  <si>
    <t>Fecha terminación Metas</t>
  </si>
  <si>
    <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</si>
  <si>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 xml:space="preserve"> INFORMACIÓN SOBRE LOS PLANES DE MEJORAMIENTO </t>
  </si>
  <si>
    <t>Descripción de las Metas</t>
  </si>
  <si>
    <t xml:space="preserve">Porcentaje de Avance fisico de ejecución de las metas  </t>
  </si>
  <si>
    <t xml:space="preserve">Avance físico de ejecución de las metas  </t>
  </si>
  <si>
    <t xml:space="preserve">Plazo en semanas de las Meta </t>
  </si>
  <si>
    <t>Puntaje  Logrado  por las metas metas  (Poi)</t>
  </si>
  <si>
    <t xml:space="preserve">Puntaje Logrado por las metas  Vencidas (POMVi)  </t>
  </si>
  <si>
    <t>Puntaje atribuido metas vencidas</t>
  </si>
  <si>
    <t xml:space="preserve">Numero consecutivo del hallazgo </t>
  </si>
  <si>
    <t xml:space="preserve">Columnas de calculo automático </t>
  </si>
  <si>
    <t xml:space="preserve">Informacion suministrada en el informe de la CGR </t>
  </si>
  <si>
    <t xml:space="preserve">Celda con formato fecha: Día Mes Año </t>
  </si>
  <si>
    <t xml:space="preserve">Convenciones: </t>
  </si>
  <si>
    <t>Causa del hallazgo</t>
  </si>
  <si>
    <t>Efecto del hallazgo</t>
  </si>
  <si>
    <t>Acción de mejoramiento</t>
  </si>
  <si>
    <t>Para cualquier duda o aclaración puede dirigirse al siguiente correo: joyaga@contraloriagen.gov.co</t>
  </si>
  <si>
    <t>TOTALES</t>
  </si>
  <si>
    <t xml:space="preserve">SI </t>
  </si>
  <si>
    <t>NO</t>
  </si>
  <si>
    <t>Fila de Totales</t>
  </si>
  <si>
    <t>Evaluación del Plan de Mejoramiento</t>
  </si>
  <si>
    <t>Puntajes base de Evaluación:</t>
  </si>
  <si>
    <t>Puntaje base de evalaluación de cumplimiento</t>
  </si>
  <si>
    <t>Puntaje base de evaluación de avance</t>
  </si>
  <si>
    <t>Cumplimiento del Plan de Mejoramiento</t>
  </si>
  <si>
    <t>Avance del plan de Mejoramiento</t>
  </si>
  <si>
    <t>PBEC</t>
  </si>
  <si>
    <t>PBEA</t>
  </si>
  <si>
    <t>AP =  POMi / PBEA</t>
  </si>
  <si>
    <t>CPM = POMMVi / PBEC</t>
  </si>
  <si>
    <t>Unidad de Medida de la Meta</t>
  </si>
  <si>
    <t>Denominación de la Unidad de medida de la Meta</t>
  </si>
  <si>
    <t>FORMATO No 2</t>
  </si>
  <si>
    <t>Efectividad de la acción</t>
  </si>
  <si>
    <t>SEGUIMIENTO PLAN DE MEJORAMIENTO
SISTEMA ESTRATEGICO DE TRANSPORTE PUBLICO
"AMABLE"
PROCESO GESTION GERENCIA</t>
  </si>
  <si>
    <t>Código: F-AM-PGC-SETP-082
Fecha:  01/10/2016
Versión: 004
Página: 1 / 1</t>
  </si>
  <si>
    <t>Entidad:   EMPRESA INDUSTRIAL Y COMERCIAL DEL ESTADO "AMABLE E.I.C.E."</t>
  </si>
  <si>
    <t>Representante Legal:    MAURICIO PEDROZA CANIZALES</t>
  </si>
  <si>
    <t>NIT:  900.333.837-1</t>
  </si>
  <si>
    <t>Perídodos fiscales que cubre:   2015</t>
  </si>
  <si>
    <t>A</t>
  </si>
  <si>
    <t>Fecha de Suscripción:   10 OCTUBRE DE 2016</t>
  </si>
  <si>
    <t>X</t>
  </si>
  <si>
    <t>Presentación Estados Financieros:  Teniendo en cuenta la presentación del balance general con corte a diciembre 31 de 2015 se generaron varias inconsistencias.   a) No tiene la Clase del Patrimonio, unicamente los valores del activo y pasivo; siempre y cuando Amable por ser entidad industria y comercial del estado en el momento de constitución de la entidad se declaró unos aportes iniciales.  b)  Presenta un balance general de la cuenta del activo y pasivo por valor de $109.633 (en miles) diferente al reporte del chip a la Contaduría General de la Nación por valor activo y/o pasivos por $111.173 (en miles), arrojando una diferencia de $1.540 (miles), lo cual genera incertidumbre cuál es el real.</t>
  </si>
  <si>
    <t>Se pudo presentar por fallas en el aplicativo, ya que la información que se envia al CHIP es generada por el programa de contabilidad.</t>
  </si>
  <si>
    <t>No contar con información confiable</t>
  </si>
  <si>
    <t>Realizar una depuración de la información contable para establecer la inconsistencia encontrada</t>
  </si>
  <si>
    <t>La información proporcionada a cada uno de los entes sea veraz y confiable</t>
  </si>
  <si>
    <t>Realizar revisión para establecer el periodo en el cual se presentó la inconsitencia</t>
  </si>
  <si>
    <t>Revisión de los procesos contables</t>
  </si>
  <si>
    <t xml:space="preserve">Inventario propiedades planta y equipo con solicitud de sancionatorio </t>
  </si>
  <si>
    <t>S</t>
  </si>
  <si>
    <t xml:space="preserve">Reunión con el Grupo Auditor de la Contraloría Municipal para aclarar la aplicación de la observación realizada,  </t>
  </si>
  <si>
    <t>Bienes no contabilizados debidamente.</t>
  </si>
  <si>
    <t>Deficiencia  en el manejo de los bienes de la entidad.</t>
  </si>
  <si>
    <t>Encontrar los procedimientos de acuerdo con el manual operativo para el manejo de los bienes.</t>
  </si>
  <si>
    <t>Consulta a la Contaduria General de la Republica sobre la contabilización de los inventarios en los SETP.</t>
  </si>
  <si>
    <t>Contar con la respuesta a la consulta, darla a conocer a la Cotraloría Municipal y aplicar dicho concepto.</t>
  </si>
  <si>
    <t>Modalidad de Auditoría:  REGULAR - COMPONENTE FINANCIERO</t>
  </si>
  <si>
    <t>Fecha de Evaluación:   30 DICIEMBRE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</si>
</sst>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d\-mmm\-yy"/>
    <numFmt numFmtId="187" formatCode="0;[Red]0"/>
    <numFmt numFmtId="188" formatCode="0.00;[Red]0.00"/>
    <numFmt numFmtId="189" formatCode="[$-24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dd/mm/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86" fontId="0" fillId="0" borderId="11" xfId="0" applyNumberFormat="1" applyFill="1" applyBorder="1" applyAlignment="1">
      <alignment/>
    </xf>
    <xf numFmtId="0" fontId="0" fillId="0" borderId="10" xfId="0" applyBorder="1" applyAlignment="1">
      <alignment wrapText="1"/>
    </xf>
    <xf numFmtId="1" fontId="0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1" fontId="0" fillId="0" borderId="12" xfId="0" applyNumberFormat="1" applyBorder="1" applyAlignment="1">
      <alignment/>
    </xf>
    <xf numFmtId="187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87" fontId="0" fillId="33" borderId="10" xfId="0" applyNumberForma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2" fontId="0" fillId="34" borderId="16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187" fontId="0" fillId="33" borderId="11" xfId="0" applyNumberFormat="1" applyFill="1" applyBorder="1" applyAlignment="1">
      <alignment/>
    </xf>
    <xf numFmtId="9" fontId="0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ill="1" applyAlignment="1">
      <alignment/>
    </xf>
    <xf numFmtId="0" fontId="0" fillId="0" borderId="19" xfId="0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9" fontId="0" fillId="33" borderId="22" xfId="0" applyNumberFormat="1" applyFont="1" applyFill="1" applyBorder="1" applyAlignment="1">
      <alignment horizontal="center" vertical="center"/>
    </xf>
    <xf numFmtId="9" fontId="0" fillId="33" borderId="23" xfId="0" applyNumberFormat="1" applyFont="1" applyFill="1" applyBorder="1" applyAlignment="1">
      <alignment horizontal="center" vertical="center"/>
    </xf>
    <xf numFmtId="9" fontId="0" fillId="33" borderId="20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9" fontId="0" fillId="33" borderId="24" xfId="0" applyNumberFormat="1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4" fontId="49" fillId="36" borderId="10" xfId="0" applyNumberFormat="1" applyFont="1" applyFill="1" applyBorder="1" applyAlignment="1">
      <alignment horizontal="center" vertical="center" wrapText="1"/>
    </xf>
    <xf numFmtId="187" fontId="0" fillId="33" borderId="24" xfId="0" applyNumberFormat="1" applyFill="1" applyBorder="1" applyAlignment="1">
      <alignment horizontal="center" vertical="center"/>
    </xf>
    <xf numFmtId="187" fontId="0" fillId="33" borderId="23" xfId="0" applyNumberFormat="1" applyFill="1" applyBorder="1" applyAlignment="1">
      <alignment horizontal="center" vertical="center"/>
    </xf>
    <xf numFmtId="187" fontId="0" fillId="33" borderId="2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48" fillId="36" borderId="20" xfId="0" applyFont="1" applyFill="1" applyBorder="1" applyAlignment="1">
      <alignment horizontal="center" vertical="center" wrapText="1"/>
    </xf>
    <xf numFmtId="194" fontId="49" fillId="36" borderId="20" xfId="0" applyNumberFormat="1" applyFont="1" applyFill="1" applyBorder="1" applyAlignment="1">
      <alignment horizontal="center" vertical="center" wrapText="1"/>
    </xf>
    <xf numFmtId="187" fontId="0" fillId="33" borderId="23" xfId="0" applyNumberFormat="1" applyFont="1" applyFill="1" applyBorder="1" applyAlignment="1">
      <alignment horizontal="center" vertical="center"/>
    </xf>
    <xf numFmtId="187" fontId="0" fillId="33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" fillId="35" borderId="28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37" borderId="20" xfId="0" applyFont="1" applyFill="1" applyBorder="1" applyAlignment="1">
      <alignment horizontal="justify" vertical="center" wrapText="1"/>
    </xf>
    <xf numFmtId="0" fontId="0" fillId="37" borderId="10" xfId="0" applyFill="1" applyBorder="1" applyAlignment="1">
      <alignment horizontal="justify" vertical="center" wrapText="1"/>
    </xf>
    <xf numFmtId="0" fontId="0" fillId="37" borderId="20" xfId="0" applyFont="1" applyFill="1" applyBorder="1" applyAlignment="1">
      <alignment horizontal="justify" vertical="top" wrapText="1"/>
    </xf>
    <xf numFmtId="0" fontId="0" fillId="37" borderId="10" xfId="0" applyFill="1" applyBorder="1" applyAlignment="1">
      <alignment horizontal="justify" vertical="top" wrapText="1"/>
    </xf>
    <xf numFmtId="0" fontId="0" fillId="0" borderId="2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34" borderId="34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justify" vertical="center" wrapText="1"/>
    </xf>
    <xf numFmtId="0" fontId="0" fillId="37" borderId="11" xfId="0" applyFill="1" applyBorder="1" applyAlignment="1">
      <alignment horizontal="justify" vertical="center" wrapText="1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3" fillId="35" borderId="18" xfId="0" applyFont="1" applyFill="1" applyBorder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5" fontId="3" fillId="35" borderId="29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0" fillId="0" borderId="10" xfId="53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cta de vecindad 1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2</xdr:col>
      <xdr:colOff>571500</xdr:colOff>
      <xdr:row>1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0025"/>
          <a:ext cx="13716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tabSelected="1" zoomScalePageLayoutView="0" workbookViewId="0" topLeftCell="H21">
      <selection activeCell="O42" sqref="O42"/>
    </sheetView>
  </sheetViews>
  <sheetFormatPr defaultColWidth="11.421875" defaultRowHeight="12.75"/>
  <cols>
    <col min="2" max="2" width="12.421875" style="0" customWidth="1"/>
    <col min="3" max="3" width="8.8515625" style="0" customWidth="1"/>
    <col min="4" max="4" width="11.00390625" style="0" customWidth="1"/>
    <col min="5" max="5" width="9.57421875" style="0" customWidth="1"/>
    <col min="6" max="6" width="9.7109375" style="0" customWidth="1"/>
    <col min="7" max="7" width="13.57421875" style="0" customWidth="1"/>
    <col min="8" max="8" width="9.421875" style="0" customWidth="1"/>
    <col min="9" max="9" width="11.7109375" style="0" customWidth="1"/>
    <col min="10" max="10" width="14.421875" style="0" customWidth="1"/>
    <col min="11" max="11" width="12.7109375" style="0" customWidth="1"/>
    <col min="12" max="12" width="10.28125" style="0" customWidth="1"/>
    <col min="13" max="13" width="12.140625" style="0" customWidth="1"/>
    <col min="14" max="14" width="11.7109375" style="0" customWidth="1"/>
    <col min="15" max="15" width="12.421875" style="0" customWidth="1"/>
    <col min="16" max="16" width="12.8515625" style="0" customWidth="1"/>
    <col min="17" max="17" width="11.28125" style="0" customWidth="1"/>
    <col min="18" max="18" width="14.421875" style="0" customWidth="1"/>
    <col min="19" max="19" width="10.140625" style="0" customWidth="1"/>
    <col min="20" max="20" width="10.57421875" style="0" customWidth="1"/>
    <col min="21" max="21" width="9.8515625" style="0" customWidth="1"/>
  </cols>
  <sheetData>
    <row r="2" spans="2:21" ht="64.5" customHeight="1">
      <c r="B2" s="158"/>
      <c r="C2" s="158"/>
      <c r="D2" s="158"/>
      <c r="E2" s="157" t="s">
        <v>40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6" t="s">
        <v>41</v>
      </c>
      <c r="S2" s="156"/>
      <c r="T2" s="156"/>
      <c r="U2" s="156"/>
    </row>
    <row r="3" spans="2:24" ht="15" customHeight="1">
      <c r="B3" s="65" t="s">
        <v>38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  <c r="V3" s="3"/>
      <c r="W3" s="3"/>
      <c r="X3" s="3"/>
    </row>
    <row r="4" spans="2:24" ht="15" customHeight="1">
      <c r="B4" s="68" t="s">
        <v>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3"/>
      <c r="W4" s="3"/>
      <c r="X4" s="3"/>
    </row>
    <row r="5" spans="2:24" ht="15" customHeight="1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V5" s="3"/>
      <c r="W5" s="3"/>
      <c r="X5" s="3"/>
    </row>
    <row r="6" spans="2:24" ht="1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  <c r="V6" s="3"/>
      <c r="W6" s="3"/>
      <c r="X6" s="3"/>
    </row>
    <row r="7" spans="2:24" ht="15">
      <c r="B7" s="71" t="s">
        <v>42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26"/>
      <c r="P7" s="27"/>
      <c r="Q7" s="27"/>
      <c r="R7" s="27"/>
      <c r="S7" s="27"/>
      <c r="T7" s="27"/>
      <c r="U7" s="28"/>
      <c r="V7" s="3"/>
      <c r="W7" s="3"/>
      <c r="X7" s="3"/>
    </row>
    <row r="8" spans="2:24" ht="15">
      <c r="B8" s="71" t="s">
        <v>43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26"/>
      <c r="P8" s="27"/>
      <c r="Q8" s="27"/>
      <c r="R8" s="27"/>
      <c r="S8" s="27"/>
      <c r="T8" s="27"/>
      <c r="U8" s="28"/>
      <c r="V8" s="3"/>
      <c r="W8" s="3"/>
      <c r="X8" s="3"/>
    </row>
    <row r="9" spans="2:24" ht="15">
      <c r="B9" s="71" t="s">
        <v>44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26"/>
      <c r="P9" s="27"/>
      <c r="Q9" s="27"/>
      <c r="R9" s="27"/>
      <c r="S9" s="27"/>
      <c r="T9" s="27"/>
      <c r="U9" s="28"/>
      <c r="V9" s="3"/>
      <c r="W9" s="3"/>
      <c r="X9" s="3"/>
    </row>
    <row r="10" spans="2:24" ht="15">
      <c r="B10" s="71" t="s">
        <v>45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26"/>
      <c r="P10" s="27"/>
      <c r="Q10" s="27"/>
      <c r="R10" s="27"/>
      <c r="S10" s="27"/>
      <c r="T10" s="27"/>
      <c r="U10" s="28"/>
      <c r="V10" s="3"/>
      <c r="W10" s="3"/>
      <c r="X10" s="3"/>
    </row>
    <row r="11" spans="2:24" ht="15.75" thickBot="1">
      <c r="B11" s="71" t="s">
        <v>64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26"/>
      <c r="P11" s="27"/>
      <c r="Q11" s="27"/>
      <c r="R11" s="27"/>
      <c r="S11" s="27"/>
      <c r="T11" s="27"/>
      <c r="U11" s="28"/>
      <c r="V11" s="3"/>
      <c r="W11" s="3"/>
      <c r="X11" s="3"/>
    </row>
    <row r="12" spans="2:24" ht="15.75" thickBot="1">
      <c r="B12" s="71" t="s">
        <v>47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110"/>
      <c r="T12" s="73"/>
      <c r="U12" s="74"/>
      <c r="V12" s="3"/>
      <c r="W12" s="3"/>
      <c r="X12" s="3"/>
    </row>
    <row r="13" spans="2:24" ht="15.75" thickBot="1">
      <c r="B13" s="137" t="s">
        <v>65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9"/>
      <c r="T13" s="135">
        <v>39446</v>
      </c>
      <c r="U13" s="136"/>
      <c r="V13" s="3"/>
      <c r="W13" s="3"/>
      <c r="X13" s="3"/>
    </row>
    <row r="14" spans="2:24" ht="65.25" customHeight="1" thickBot="1">
      <c r="B14" s="83" t="s">
        <v>13</v>
      </c>
      <c r="C14" s="164" t="s">
        <v>0</v>
      </c>
      <c r="D14" s="164" t="s">
        <v>4</v>
      </c>
      <c r="E14" s="166" t="s">
        <v>18</v>
      </c>
      <c r="F14" s="88" t="s">
        <v>19</v>
      </c>
      <c r="G14" s="133" t="s">
        <v>20</v>
      </c>
      <c r="H14" s="131" t="s">
        <v>1</v>
      </c>
      <c r="I14" s="133" t="s">
        <v>6</v>
      </c>
      <c r="J14" s="133" t="s">
        <v>37</v>
      </c>
      <c r="K14" s="133" t="s">
        <v>36</v>
      </c>
      <c r="L14" s="149" t="s">
        <v>2</v>
      </c>
      <c r="M14" s="151" t="s">
        <v>3</v>
      </c>
      <c r="N14" s="140" t="s">
        <v>9</v>
      </c>
      <c r="O14" s="133" t="s">
        <v>8</v>
      </c>
      <c r="P14" s="140" t="s">
        <v>7</v>
      </c>
      <c r="Q14" s="140" t="s">
        <v>10</v>
      </c>
      <c r="R14" s="140" t="s">
        <v>11</v>
      </c>
      <c r="S14" s="140" t="s">
        <v>12</v>
      </c>
      <c r="T14" s="144" t="s">
        <v>39</v>
      </c>
      <c r="U14" s="145"/>
      <c r="V14" s="3"/>
      <c r="W14" s="3"/>
      <c r="X14" s="3"/>
    </row>
    <row r="15" spans="2:24" ht="26.25" customHeight="1" thickBot="1">
      <c r="B15" s="84"/>
      <c r="C15" s="165"/>
      <c r="D15" s="165"/>
      <c r="E15" s="167"/>
      <c r="F15" s="89"/>
      <c r="G15" s="134"/>
      <c r="H15" s="132"/>
      <c r="I15" s="134"/>
      <c r="J15" s="134"/>
      <c r="K15" s="134"/>
      <c r="L15" s="150"/>
      <c r="M15" s="152"/>
      <c r="N15" s="141"/>
      <c r="O15" s="134"/>
      <c r="P15" s="141"/>
      <c r="Q15" s="141"/>
      <c r="R15" s="141"/>
      <c r="S15" s="141"/>
      <c r="T15" s="32" t="s">
        <v>23</v>
      </c>
      <c r="U15" s="30" t="s">
        <v>24</v>
      </c>
      <c r="V15" s="3"/>
      <c r="W15" s="3"/>
      <c r="X15" s="3"/>
    </row>
    <row r="16" spans="2:24" ht="12.75" customHeight="1">
      <c r="B16" s="75">
        <v>1</v>
      </c>
      <c r="C16" s="77" t="s">
        <v>46</v>
      </c>
      <c r="D16" s="79" t="s">
        <v>49</v>
      </c>
      <c r="E16" s="79" t="s">
        <v>50</v>
      </c>
      <c r="F16" s="79" t="s">
        <v>51</v>
      </c>
      <c r="G16" s="81" t="s">
        <v>52</v>
      </c>
      <c r="H16" s="81" t="s">
        <v>53</v>
      </c>
      <c r="I16" s="56" t="s">
        <v>54</v>
      </c>
      <c r="J16" s="56" t="s">
        <v>55</v>
      </c>
      <c r="K16" s="49">
        <v>1</v>
      </c>
      <c r="L16" s="57">
        <v>42528</v>
      </c>
      <c r="M16" s="57">
        <v>42794</v>
      </c>
      <c r="N16" s="58">
        <f>(+M16-L16)/7</f>
        <v>38</v>
      </c>
      <c r="O16" s="60">
        <v>0</v>
      </c>
      <c r="P16" s="33">
        <f>IF(O16/K16&gt;1,1,+O16/K16)</f>
        <v>0</v>
      </c>
      <c r="Q16" s="36">
        <f>+N16*P16</f>
        <v>0</v>
      </c>
      <c r="R16" s="31">
        <f>IF(M16&lt;=$T$13,Q16,0)</f>
        <v>0</v>
      </c>
      <c r="S16" s="31">
        <f>IF($T$13&gt;=M16,N16,0)</f>
        <v>0</v>
      </c>
      <c r="T16" s="61"/>
      <c r="U16" s="51"/>
      <c r="V16" s="3"/>
      <c r="W16" s="3"/>
      <c r="X16" s="3"/>
    </row>
    <row r="17" spans="2:24" ht="12.75" customHeight="1">
      <c r="B17" s="76"/>
      <c r="C17" s="78"/>
      <c r="D17" s="80"/>
      <c r="E17" s="80"/>
      <c r="F17" s="80"/>
      <c r="G17" s="82"/>
      <c r="H17" s="82"/>
      <c r="I17" s="41"/>
      <c r="J17" s="41"/>
      <c r="K17" s="42"/>
      <c r="L17" s="43"/>
      <c r="M17" s="43"/>
      <c r="N17" s="58"/>
      <c r="O17" s="48"/>
      <c r="P17" s="34"/>
      <c r="Q17" s="37"/>
      <c r="R17" s="9">
        <f aca="true" t="shared" si="0" ref="R17:R27">IF(M17&lt;=$T$13,Q17,0)</f>
        <v>0</v>
      </c>
      <c r="S17" s="9">
        <f aca="true" t="shared" si="1" ref="S17:S27">IF($T$13&gt;=M17,N17,0)</f>
        <v>0</v>
      </c>
      <c r="T17" s="62"/>
      <c r="U17" s="51"/>
      <c r="V17" s="3"/>
      <c r="W17" s="3"/>
      <c r="X17" s="3"/>
    </row>
    <row r="18" spans="2:24" ht="12.75" customHeight="1">
      <c r="B18" s="76"/>
      <c r="C18" s="78"/>
      <c r="D18" s="80"/>
      <c r="E18" s="80"/>
      <c r="F18" s="80"/>
      <c r="G18" s="82"/>
      <c r="H18" s="82"/>
      <c r="I18" s="41"/>
      <c r="J18" s="41"/>
      <c r="K18" s="42"/>
      <c r="L18" s="43"/>
      <c r="M18" s="43"/>
      <c r="N18" s="58"/>
      <c r="O18" s="48"/>
      <c r="P18" s="34"/>
      <c r="Q18" s="37"/>
      <c r="R18" s="9">
        <f t="shared" si="0"/>
        <v>0</v>
      </c>
      <c r="S18" s="9">
        <f t="shared" si="1"/>
        <v>0</v>
      </c>
      <c r="T18" s="62"/>
      <c r="U18" s="51"/>
      <c r="V18" s="3"/>
      <c r="W18" s="3"/>
      <c r="X18" s="3"/>
    </row>
    <row r="19" spans="2:21" s="5" customFormat="1" ht="13.5" customHeight="1" thickBot="1">
      <c r="B19" s="76"/>
      <c r="C19" s="78"/>
      <c r="D19" s="80"/>
      <c r="E19" s="80"/>
      <c r="F19" s="80"/>
      <c r="G19" s="82"/>
      <c r="H19" s="82"/>
      <c r="I19" s="41"/>
      <c r="J19" s="41"/>
      <c r="K19" s="42"/>
      <c r="L19" s="43"/>
      <c r="M19" s="43"/>
      <c r="N19" s="59"/>
      <c r="O19" s="49"/>
      <c r="P19" s="35"/>
      <c r="Q19" s="38"/>
      <c r="R19" s="9">
        <f t="shared" si="0"/>
        <v>0</v>
      </c>
      <c r="S19" s="9">
        <f t="shared" si="1"/>
        <v>0</v>
      </c>
      <c r="T19" s="63"/>
      <c r="U19" s="64"/>
    </row>
    <row r="20" spans="2:21" ht="12.75" customHeight="1">
      <c r="B20" s="76">
        <v>3</v>
      </c>
      <c r="C20" s="85" t="s">
        <v>57</v>
      </c>
      <c r="D20" s="86" t="s">
        <v>56</v>
      </c>
      <c r="E20" s="86" t="s">
        <v>59</v>
      </c>
      <c r="F20" s="86" t="s">
        <v>60</v>
      </c>
      <c r="G20" s="87" t="s">
        <v>58</v>
      </c>
      <c r="H20" s="87" t="s">
        <v>61</v>
      </c>
      <c r="I20" s="41" t="s">
        <v>62</v>
      </c>
      <c r="J20" s="41" t="s">
        <v>63</v>
      </c>
      <c r="K20" s="42">
        <v>1</v>
      </c>
      <c r="L20" s="43">
        <v>42536</v>
      </c>
      <c r="M20" s="43">
        <v>42673</v>
      </c>
      <c r="N20" s="44">
        <f>(+M20-L20)/7</f>
        <v>19.571428571428573</v>
      </c>
      <c r="O20" s="47">
        <v>1</v>
      </c>
      <c r="P20" s="39">
        <f>IF(O20/K20&gt;1,1,+O20/K20)</f>
        <v>1</v>
      </c>
      <c r="Q20" s="40">
        <f aca="true" t="shared" si="2" ref="Q20:Q27">+N20*P20</f>
        <v>19.571428571428573</v>
      </c>
      <c r="R20" s="9">
        <f t="shared" si="0"/>
        <v>0</v>
      </c>
      <c r="S20" s="9">
        <f t="shared" si="1"/>
        <v>0</v>
      </c>
      <c r="T20" s="61" t="s">
        <v>48</v>
      </c>
      <c r="U20" s="50"/>
    </row>
    <row r="21" spans="2:21" ht="12.75" customHeight="1">
      <c r="B21" s="76"/>
      <c r="C21" s="78"/>
      <c r="D21" s="80"/>
      <c r="E21" s="80"/>
      <c r="F21" s="80"/>
      <c r="G21" s="82"/>
      <c r="H21" s="82"/>
      <c r="I21" s="41"/>
      <c r="J21" s="41"/>
      <c r="K21" s="42"/>
      <c r="L21" s="43"/>
      <c r="M21" s="43"/>
      <c r="N21" s="45"/>
      <c r="O21" s="48"/>
      <c r="P21" s="34"/>
      <c r="Q21" s="37"/>
      <c r="R21" s="9">
        <f t="shared" si="0"/>
        <v>0</v>
      </c>
      <c r="S21" s="9">
        <f t="shared" si="1"/>
        <v>0</v>
      </c>
      <c r="T21" s="62"/>
      <c r="U21" s="51"/>
    </row>
    <row r="22" spans="2:21" ht="12.75" customHeight="1">
      <c r="B22" s="76"/>
      <c r="C22" s="78"/>
      <c r="D22" s="80"/>
      <c r="E22" s="80"/>
      <c r="F22" s="80"/>
      <c r="G22" s="82"/>
      <c r="H22" s="82"/>
      <c r="I22" s="41"/>
      <c r="J22" s="41"/>
      <c r="K22" s="42"/>
      <c r="L22" s="43"/>
      <c r="M22" s="43"/>
      <c r="N22" s="45"/>
      <c r="O22" s="48"/>
      <c r="P22" s="34"/>
      <c r="Q22" s="37"/>
      <c r="R22" s="9">
        <f t="shared" si="0"/>
        <v>0</v>
      </c>
      <c r="S22" s="9">
        <f t="shared" si="1"/>
        <v>0</v>
      </c>
      <c r="T22" s="62"/>
      <c r="U22" s="51"/>
    </row>
    <row r="23" spans="2:21" ht="13.5" customHeight="1">
      <c r="B23" s="76"/>
      <c r="C23" s="78"/>
      <c r="D23" s="80"/>
      <c r="E23" s="80"/>
      <c r="F23" s="80"/>
      <c r="G23" s="82"/>
      <c r="H23" s="82"/>
      <c r="I23" s="41"/>
      <c r="J23" s="41"/>
      <c r="K23" s="42"/>
      <c r="L23" s="43"/>
      <c r="M23" s="43"/>
      <c r="N23" s="46"/>
      <c r="O23" s="49"/>
      <c r="P23" s="35"/>
      <c r="Q23" s="38"/>
      <c r="R23" s="9">
        <f t="shared" si="0"/>
        <v>0</v>
      </c>
      <c r="S23" s="9">
        <f t="shared" si="1"/>
        <v>0</v>
      </c>
      <c r="T23" s="63"/>
      <c r="U23" s="64"/>
    </row>
    <row r="24" spans="2:21" ht="12.75">
      <c r="B24" s="76"/>
      <c r="C24" s="78"/>
      <c r="D24" s="80"/>
      <c r="E24" s="80"/>
      <c r="F24" s="80"/>
      <c r="G24" s="91"/>
      <c r="H24" s="91"/>
      <c r="I24" s="8"/>
      <c r="J24" s="8"/>
      <c r="K24" s="8"/>
      <c r="L24" s="2"/>
      <c r="M24" s="2"/>
      <c r="N24" s="16">
        <f>(+M24-L24)/7</f>
        <v>0</v>
      </c>
      <c r="O24" s="4"/>
      <c r="P24" s="17">
        <v>0</v>
      </c>
      <c r="Q24" s="9">
        <f>+N24*P24</f>
        <v>0</v>
      </c>
      <c r="R24" s="9">
        <f t="shared" si="0"/>
        <v>0</v>
      </c>
      <c r="S24" s="9">
        <f t="shared" si="1"/>
        <v>0</v>
      </c>
      <c r="T24" s="53"/>
      <c r="U24" s="50"/>
    </row>
    <row r="25" spans="2:21" ht="12.75">
      <c r="B25" s="76"/>
      <c r="C25" s="78"/>
      <c r="D25" s="80"/>
      <c r="E25" s="80"/>
      <c r="F25" s="80"/>
      <c r="G25" s="91"/>
      <c r="H25" s="91"/>
      <c r="I25" s="1"/>
      <c r="J25" s="1"/>
      <c r="K25" s="8"/>
      <c r="L25" s="2"/>
      <c r="M25" s="2"/>
      <c r="N25" s="16">
        <f>(+M25-L25)/7</f>
        <v>0</v>
      </c>
      <c r="O25" s="8"/>
      <c r="P25" s="17">
        <v>0</v>
      </c>
      <c r="Q25" s="9">
        <f t="shared" si="2"/>
        <v>0</v>
      </c>
      <c r="R25" s="9">
        <f t="shared" si="0"/>
        <v>0</v>
      </c>
      <c r="S25" s="9">
        <f t="shared" si="1"/>
        <v>0</v>
      </c>
      <c r="T25" s="54"/>
      <c r="U25" s="51"/>
    </row>
    <row r="26" spans="2:21" ht="12.75">
      <c r="B26" s="76"/>
      <c r="C26" s="78"/>
      <c r="D26" s="80"/>
      <c r="E26" s="80"/>
      <c r="F26" s="80"/>
      <c r="G26" s="91"/>
      <c r="H26" s="91"/>
      <c r="I26" s="1"/>
      <c r="J26" s="1"/>
      <c r="K26" s="8"/>
      <c r="L26" s="2"/>
      <c r="M26" s="2"/>
      <c r="N26" s="16">
        <f>(+M26-L26)/7</f>
        <v>0</v>
      </c>
      <c r="O26" s="1"/>
      <c r="P26" s="17">
        <v>0</v>
      </c>
      <c r="Q26" s="9">
        <f t="shared" si="2"/>
        <v>0</v>
      </c>
      <c r="R26" s="9">
        <f t="shared" si="0"/>
        <v>0</v>
      </c>
      <c r="S26" s="9">
        <f t="shared" si="1"/>
        <v>0</v>
      </c>
      <c r="T26" s="54"/>
      <c r="U26" s="51"/>
    </row>
    <row r="27" spans="2:21" ht="13.5" thickBot="1">
      <c r="B27" s="95"/>
      <c r="C27" s="96"/>
      <c r="D27" s="90"/>
      <c r="E27" s="90"/>
      <c r="F27" s="90"/>
      <c r="G27" s="92"/>
      <c r="H27" s="92"/>
      <c r="I27" s="6"/>
      <c r="J27" s="6"/>
      <c r="K27" s="22"/>
      <c r="L27" s="7"/>
      <c r="M27" s="7"/>
      <c r="N27" s="23">
        <f>(+M27-L27)/7</f>
        <v>0</v>
      </c>
      <c r="O27" s="10"/>
      <c r="P27" s="24">
        <v>0</v>
      </c>
      <c r="Q27" s="25">
        <f t="shared" si="2"/>
        <v>0</v>
      </c>
      <c r="R27" s="25">
        <f t="shared" si="0"/>
        <v>0</v>
      </c>
      <c r="S27" s="25">
        <f t="shared" si="1"/>
        <v>0</v>
      </c>
      <c r="T27" s="55"/>
      <c r="U27" s="52"/>
    </row>
    <row r="28" spans="2:21" ht="13.5" thickBot="1">
      <c r="B28" s="93" t="s">
        <v>22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18">
        <f>SUM(Q16:Q27)</f>
        <v>19.571428571428573</v>
      </c>
      <c r="R28" s="18">
        <f>SUM(R16:R27)</f>
        <v>0</v>
      </c>
      <c r="S28" s="19">
        <f>SUM(S16:S27)</f>
        <v>0</v>
      </c>
      <c r="T28" s="20"/>
      <c r="U28" s="21"/>
    </row>
    <row r="29" spans="2:21" ht="12.75" customHeight="1">
      <c r="B29" s="113" t="s">
        <v>21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</row>
    <row r="30" spans="2:21" ht="13.5" thickBot="1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</row>
    <row r="31" spans="2:21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2:21" ht="13.5" thickBo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2:21" ht="13.5" thickBot="1">
      <c r="B33" s="97" t="s">
        <v>17</v>
      </c>
      <c r="C33" s="98"/>
      <c r="D33" s="98"/>
      <c r="E33" s="98"/>
      <c r="F33" s="99"/>
      <c r="G33" s="29"/>
      <c r="H33" s="119" t="s">
        <v>26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1"/>
    </row>
    <row r="34" spans="2:21" ht="13.5" thickBot="1">
      <c r="B34" s="100"/>
      <c r="C34" s="100"/>
      <c r="D34" s="100"/>
      <c r="E34" s="100"/>
      <c r="F34" s="100"/>
      <c r="G34" s="29"/>
      <c r="H34" s="122" t="s">
        <v>27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</row>
    <row r="35" spans="2:21" ht="27" customHeight="1" thickBot="1">
      <c r="B35" s="101"/>
      <c r="C35" s="102"/>
      <c r="D35" s="103" t="s">
        <v>14</v>
      </c>
      <c r="E35" s="104"/>
      <c r="F35" s="105"/>
      <c r="G35" s="29"/>
      <c r="H35" s="125" t="s">
        <v>28</v>
      </c>
      <c r="I35" s="126"/>
      <c r="J35" s="126"/>
      <c r="K35" s="126"/>
      <c r="L35" s="126"/>
      <c r="M35" s="126"/>
      <c r="N35" s="126"/>
      <c r="O35" s="126"/>
      <c r="P35" s="126"/>
      <c r="Q35" s="126"/>
      <c r="R35" s="127"/>
      <c r="S35" s="159" t="s">
        <v>32</v>
      </c>
      <c r="T35" s="160"/>
      <c r="U35" s="12">
        <f>+S28</f>
        <v>0</v>
      </c>
    </row>
    <row r="36" spans="2:21" ht="28.5" customHeight="1" thickBot="1">
      <c r="B36" s="106"/>
      <c r="C36" s="107"/>
      <c r="D36" s="103" t="s">
        <v>15</v>
      </c>
      <c r="E36" s="104"/>
      <c r="F36" s="105"/>
      <c r="G36" s="29"/>
      <c r="H36" s="128" t="s">
        <v>29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30"/>
      <c r="S36" s="161" t="s">
        <v>33</v>
      </c>
      <c r="T36" s="162"/>
      <c r="U36" s="13">
        <f>SUM(N16:N27)</f>
        <v>57.57142857142857</v>
      </c>
    </row>
    <row r="37" spans="2:21" ht="31.5" customHeight="1" thickBot="1">
      <c r="B37" s="108"/>
      <c r="C37" s="109"/>
      <c r="D37" s="103" t="s">
        <v>16</v>
      </c>
      <c r="E37" s="104"/>
      <c r="F37" s="105"/>
      <c r="G37" s="29"/>
      <c r="H37" s="146" t="s">
        <v>30</v>
      </c>
      <c r="I37" s="147"/>
      <c r="J37" s="147"/>
      <c r="K37" s="147"/>
      <c r="L37" s="147"/>
      <c r="M37" s="147"/>
      <c r="N37" s="147"/>
      <c r="O37" s="147"/>
      <c r="P37" s="147"/>
      <c r="Q37" s="147"/>
      <c r="R37" s="148"/>
      <c r="S37" s="159" t="s">
        <v>35</v>
      </c>
      <c r="T37" s="163"/>
      <c r="U37" s="14">
        <f>IF(R28=0,0,+R28/U35)</f>
        <v>0</v>
      </c>
    </row>
    <row r="38" spans="2:21" ht="24.75" customHeight="1" thickBot="1">
      <c r="B38" s="111"/>
      <c r="C38" s="112"/>
      <c r="D38" s="103" t="s">
        <v>25</v>
      </c>
      <c r="E38" s="104"/>
      <c r="F38" s="105"/>
      <c r="G38" s="29"/>
      <c r="H38" s="153" t="s">
        <v>31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5"/>
      <c r="S38" s="142" t="s">
        <v>34</v>
      </c>
      <c r="T38" s="143"/>
      <c r="U38" s="15">
        <f>IF(Q28=0,0,+Q28/U36)</f>
        <v>0.33995037220843677</v>
      </c>
    </row>
    <row r="39" spans="2:21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2" ht="12.75">
      <c r="S42" s="11"/>
    </row>
  </sheetData>
  <sheetProtection/>
  <mergeCells count="102">
    <mergeCell ref="R2:U2"/>
    <mergeCell ref="E2:Q2"/>
    <mergeCell ref="B2:D2"/>
    <mergeCell ref="S35:T35"/>
    <mergeCell ref="S36:T36"/>
    <mergeCell ref="S37:T37"/>
    <mergeCell ref="C14:C15"/>
    <mergeCell ref="D14:D15"/>
    <mergeCell ref="E14:E15"/>
    <mergeCell ref="G14:G15"/>
    <mergeCell ref="S38:T38"/>
    <mergeCell ref="J14:J15"/>
    <mergeCell ref="S14:S15"/>
    <mergeCell ref="T14:U14"/>
    <mergeCell ref="H37:R37"/>
    <mergeCell ref="R14:R15"/>
    <mergeCell ref="L14:L15"/>
    <mergeCell ref="M14:M15"/>
    <mergeCell ref="H38:R38"/>
    <mergeCell ref="N14:N15"/>
    <mergeCell ref="H14:H15"/>
    <mergeCell ref="I14:I15"/>
    <mergeCell ref="T13:U13"/>
    <mergeCell ref="B13:S13"/>
    <mergeCell ref="O14:O15"/>
    <mergeCell ref="P14:P15"/>
    <mergeCell ref="Q14:Q15"/>
    <mergeCell ref="K14:K15"/>
    <mergeCell ref="B37:C37"/>
    <mergeCell ref="D37:F37"/>
    <mergeCell ref="B12:S12"/>
    <mergeCell ref="B38:C38"/>
    <mergeCell ref="D38:F38"/>
    <mergeCell ref="B29:U30"/>
    <mergeCell ref="H33:U33"/>
    <mergeCell ref="H34:U34"/>
    <mergeCell ref="H35:R35"/>
    <mergeCell ref="H36:R36"/>
    <mergeCell ref="B33:F33"/>
    <mergeCell ref="B34:F34"/>
    <mergeCell ref="B35:C35"/>
    <mergeCell ref="D35:F35"/>
    <mergeCell ref="B36:C36"/>
    <mergeCell ref="D36:F36"/>
    <mergeCell ref="F24:F27"/>
    <mergeCell ref="G24:G27"/>
    <mergeCell ref="H24:H27"/>
    <mergeCell ref="B28:P28"/>
    <mergeCell ref="B24:B27"/>
    <mergeCell ref="C24:C27"/>
    <mergeCell ref="D24:D27"/>
    <mergeCell ref="E24:E27"/>
    <mergeCell ref="H16:H19"/>
    <mergeCell ref="B14:B15"/>
    <mergeCell ref="B20:B23"/>
    <mergeCell ref="C20:C23"/>
    <mergeCell ref="D20:D23"/>
    <mergeCell ref="E20:E23"/>
    <mergeCell ref="F20:F23"/>
    <mergeCell ref="G20:G23"/>
    <mergeCell ref="H20:H23"/>
    <mergeCell ref="F14:F15"/>
    <mergeCell ref="B9:N9"/>
    <mergeCell ref="B10:N10"/>
    <mergeCell ref="B11:N11"/>
    <mergeCell ref="T12:U12"/>
    <mergeCell ref="B16:B19"/>
    <mergeCell ref="C16:C19"/>
    <mergeCell ref="D16:D19"/>
    <mergeCell ref="E16:E19"/>
    <mergeCell ref="F16:F19"/>
    <mergeCell ref="G16:G19"/>
    <mergeCell ref="T16:T19"/>
    <mergeCell ref="U16:U19"/>
    <mergeCell ref="T20:T23"/>
    <mergeCell ref="U20:U23"/>
    <mergeCell ref="B3:U3"/>
    <mergeCell ref="B4:U4"/>
    <mergeCell ref="B5:U5"/>
    <mergeCell ref="B6:U6"/>
    <mergeCell ref="B7:N7"/>
    <mergeCell ref="B8:N8"/>
    <mergeCell ref="U24:U27"/>
    <mergeCell ref="T24:T27"/>
    <mergeCell ref="I16:I19"/>
    <mergeCell ref="J16:J19"/>
    <mergeCell ref="K16:K19"/>
    <mergeCell ref="L16:L19"/>
    <mergeCell ref="M16:M19"/>
    <mergeCell ref="N16:N19"/>
    <mergeCell ref="O16:O19"/>
    <mergeCell ref="I20:I23"/>
    <mergeCell ref="P16:P19"/>
    <mergeCell ref="Q16:Q19"/>
    <mergeCell ref="P20:P23"/>
    <mergeCell ref="Q20:Q23"/>
    <mergeCell ref="J20:J23"/>
    <mergeCell ref="K20:K23"/>
    <mergeCell ref="L20:L23"/>
    <mergeCell ref="M20:M23"/>
    <mergeCell ref="N20:N23"/>
    <mergeCell ref="O20:O23"/>
  </mergeCells>
  <dataValidations count="3">
    <dataValidation type="decimal" operator="greaterThan" allowBlank="1" showInputMessage="1" showErrorMessage="1" sqref="O14">
      <formula1>0</formula1>
    </dataValidation>
    <dataValidation type="whole" operator="greaterThanOrEqual" allowBlank="1" showInputMessage="1" showErrorMessage="1" sqref="O16 O20 O24:O27">
      <formula1>0</formula1>
    </dataValidation>
    <dataValidation type="whole" operator="greaterThanOrEqual" allowBlank="1" showInputMessage="1" showErrorMessage="1" sqref="K16:K27">
      <formula1>1</formula1>
    </dataValidation>
  </dataValidations>
  <printOptions horizontalCentered="1"/>
  <pageMargins left="0.2" right="0.2" top="0.25" bottom="0.25" header="0" footer="0"/>
  <pageSetup horizontalDpi="600" verticalDpi="600" orientation="landscape" paperSize="12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PLANEACION-CGR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Usuario</cp:lastModifiedBy>
  <cp:lastPrinted>2017-03-21T19:45:37Z</cp:lastPrinted>
  <dcterms:created xsi:type="dcterms:W3CDTF">2003-11-14T08:59:56Z</dcterms:created>
  <dcterms:modified xsi:type="dcterms:W3CDTF">2017-03-21T19:46:37Z</dcterms:modified>
  <cp:category/>
  <cp:version/>
  <cp:contentType/>
  <cp:contentStatus/>
</cp:coreProperties>
</file>